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ARACAJU\Verão\"/>
    </mc:Choice>
  </mc:AlternateContent>
  <bookViews>
    <workbookView xWindow="0" yWindow="0" windowWidth="20490" windowHeight="76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4" i="1" l="1"/>
  <c r="J50" i="1" l="1"/>
  <c r="K50" i="1" s="1"/>
  <c r="L50" i="1" s="1"/>
  <c r="J49" i="1"/>
  <c r="K49" i="1" s="1"/>
  <c r="L49" i="1" s="1"/>
  <c r="J48" i="1"/>
  <c r="K48" i="1" s="1"/>
  <c r="J43" i="1"/>
  <c r="K43" i="1" s="1"/>
  <c r="L43" i="1" s="1"/>
  <c r="J42" i="1"/>
  <c r="K42" i="1" s="1"/>
  <c r="L42" i="1" s="1"/>
  <c r="J41" i="1"/>
  <c r="K41" i="1" s="1"/>
  <c r="L41" i="1" s="1"/>
  <c r="J40" i="1"/>
  <c r="K40" i="1" s="1"/>
  <c r="J35" i="1"/>
  <c r="K35" i="1" s="1"/>
  <c r="L35" i="1" s="1"/>
  <c r="J34" i="1"/>
  <c r="K34" i="1" s="1"/>
  <c r="J29" i="1"/>
  <c r="K29" i="1" s="1"/>
  <c r="L29" i="1" s="1"/>
  <c r="J28" i="1"/>
  <c r="K28" i="1" s="1"/>
  <c r="L28" i="1" s="1"/>
  <c r="K27" i="1"/>
  <c r="L27" i="1" s="1"/>
  <c r="J27" i="1"/>
  <c r="J26" i="1"/>
  <c r="K26" i="1" s="1"/>
  <c r="L26" i="1" s="1"/>
  <c r="K25" i="1"/>
  <c r="L25" i="1" s="1"/>
  <c r="J25" i="1"/>
  <c r="J24" i="1"/>
  <c r="K24" i="1" s="1"/>
  <c r="L24" i="1" s="1"/>
  <c r="J23" i="1"/>
  <c r="K23" i="1" s="1"/>
  <c r="L23" i="1" l="1"/>
  <c r="L30" i="1" s="1"/>
  <c r="K30" i="1"/>
  <c r="K36" i="1"/>
  <c r="L34" i="1"/>
  <c r="L36" i="1" s="1"/>
  <c r="K44" i="1"/>
  <c r="L40" i="1"/>
  <c r="L44" i="1" s="1"/>
  <c r="K51" i="1"/>
  <c r="L48" i="1"/>
  <c r="L51" i="1" s="1"/>
  <c r="L54" i="1" l="1"/>
  <c r="L59" i="1" s="1"/>
</calcChain>
</file>

<file path=xl/sharedStrings.xml><?xml version="1.0" encoding="utf-8"?>
<sst xmlns="http://schemas.openxmlformats.org/spreadsheetml/2006/main" count="148" uniqueCount="83">
  <si>
    <t>PLANO</t>
  </si>
  <si>
    <t>MERCADO: ARACAJU/SERGIPE</t>
  </si>
  <si>
    <t>NÚMERO DE COTAS: 06</t>
  </si>
  <si>
    <t>MÍDIA BÁSICA DE ENTREGA</t>
  </si>
  <si>
    <t>Rotativo Matutino: BG MANHÃ / SE NO AR / CÂMARA EM AÇÃO / BATALHA NA TV / SERGIPE EM AÇÃO / SERGIPE TEM/ VIDA LEVE</t>
  </si>
  <si>
    <t>Rotativo Vespertino: BG TARDE / UNIT NOTÍCIAS / CÂMARA EM AÇÃO / TOLERÂNCIA ZERO / VOCÊ EM DIA / MORA SE / CANAL ELÉTRICO</t>
  </si>
  <si>
    <t xml:space="preserve">Rotativo Noturno: CIDADE ALERTA / JE </t>
  </si>
  <si>
    <t>TABELA</t>
  </si>
  <si>
    <t>VL DESC% (85)</t>
  </si>
  <si>
    <t>MEIO</t>
  </si>
  <si>
    <t>Esquema Comercial</t>
  </si>
  <si>
    <t>Programa base</t>
  </si>
  <si>
    <t>Mídia/Formato</t>
  </si>
  <si>
    <t>Ins/Dia</t>
  </si>
  <si>
    <t>Período da Campanha</t>
  </si>
  <si>
    <t>TT/Nº de inserções</t>
  </si>
  <si>
    <t>Conversão</t>
  </si>
  <si>
    <t>Valor Ref. Tabela</t>
  </si>
  <si>
    <t>Valor Unit.</t>
  </si>
  <si>
    <t>Valor Total Tabela</t>
  </si>
  <si>
    <t>Valor TD</t>
  </si>
  <si>
    <t>TV ATALAIA</t>
  </si>
  <si>
    <t>Chamada de Envolvimento - Ass 05"</t>
  </si>
  <si>
    <t>Rotativo Matutino</t>
  </si>
  <si>
    <t>5"</t>
  </si>
  <si>
    <t>-</t>
  </si>
  <si>
    <t>Rotativo Vespertino</t>
  </si>
  <si>
    <t>Rotativo Noturno</t>
  </si>
  <si>
    <t>Comercial no break - Mídia cliente</t>
  </si>
  <si>
    <t>30"</t>
  </si>
  <si>
    <t xml:space="preserve">Flash ao vivo </t>
  </si>
  <si>
    <t>BG Sábado</t>
  </si>
  <si>
    <t>120"</t>
  </si>
  <si>
    <t>VALOR TOTAL MÍDIA TV</t>
  </si>
  <si>
    <t xml:space="preserve">Valor Ref. </t>
  </si>
  <si>
    <t>Valor TT</t>
  </si>
  <si>
    <t>RÁDIOS</t>
  </si>
  <si>
    <t>Spot Rádio Transamérica</t>
  </si>
  <si>
    <t>Rotativo 06 às 24h</t>
  </si>
  <si>
    <t>Spot Rádio Nova Brasil</t>
  </si>
  <si>
    <t>Rotativo 08 às 24h</t>
  </si>
  <si>
    <t>VALOR TOTAL MÍDIA RÁDIOS FM</t>
  </si>
  <si>
    <t>Local</t>
  </si>
  <si>
    <t>TT/Nº de impressões</t>
  </si>
  <si>
    <t>A8SE</t>
  </si>
  <si>
    <t>Super Banner Topo</t>
  </si>
  <si>
    <t>Internas página</t>
  </si>
  <si>
    <t>728x90px / 300x100px</t>
  </si>
  <si>
    <t>Editorial Especial</t>
  </si>
  <si>
    <t xml:space="preserve">Arroba Lateral </t>
  </si>
  <si>
    <t>300x250px</t>
  </si>
  <si>
    <t>Chamadas Matérias</t>
  </si>
  <si>
    <t>Home</t>
  </si>
  <si>
    <t xml:space="preserve">Editoria Especial </t>
  </si>
  <si>
    <t xml:space="preserve">Matérias </t>
  </si>
  <si>
    <t>VALOR TOTAL MÍDIA PORTAL A8SE</t>
  </si>
  <si>
    <t>TT/Nº de Filmes</t>
  </si>
  <si>
    <t>Produção</t>
  </si>
  <si>
    <t>Arena</t>
  </si>
  <si>
    <t>Evento</t>
  </si>
  <si>
    <t>Produção de VTs</t>
  </si>
  <si>
    <t>VTs de 60"</t>
  </si>
  <si>
    <t>TV</t>
  </si>
  <si>
    <t>Produção de Spots</t>
  </si>
  <si>
    <t>Spots de 30"</t>
  </si>
  <si>
    <t>FM</t>
  </si>
  <si>
    <t>VALOR TOTAL PRODUÇÃO</t>
  </si>
  <si>
    <t>VALOR TOTAL INVESTIMENTO</t>
  </si>
  <si>
    <t>OBSERVAÇÕES:</t>
  </si>
  <si>
    <t>*Valores Rotativos de acordo com Tabela RecordTV vigente em AGO23;</t>
  </si>
  <si>
    <t>TOTAL 06 COTAS COMERCIALIZADAS</t>
  </si>
  <si>
    <t>**Datas a serem definidas mediante fechamento de Cotas e Organização do evento;</t>
  </si>
  <si>
    <t>***Valores faturados separadamente / TV Atalaia - Rádio Transamérica / Rádio Nova Brasil FM / Portal A8SE / Produção;</t>
  </si>
  <si>
    <t>****Valor de Produção de VTs / Arena / Promocional, não incide BV de comissão de agência e descontos. Será faturado em formato de contrato separadamente e faturado pelo LÍQUIDO;</t>
  </si>
  <si>
    <t xml:space="preserve">VERÃO ATALAIA </t>
  </si>
  <si>
    <t>PERÍODO: JANEIRO OU FEVEREIRO/2024</t>
  </si>
  <si>
    <t>DATA EVENTO: A SER DEFINIDA</t>
  </si>
  <si>
    <t>CLIENTES PROSPECTS: ÁGUA MINERAL / ACADEMIA / EDUCAÇÃO / SAÚDE / TELEFONIA / INTERNET</t>
  </si>
  <si>
    <t>EXIBIÇÃO: DEZEMBRO-23/JANEIRO-24</t>
  </si>
  <si>
    <t>FILMES: 03 VERSÕES</t>
  </si>
  <si>
    <t>30 DIAS</t>
  </si>
  <si>
    <t xml:space="preserve"> Placas Arena / Sinalização Evento / Pórtico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</si>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</sst>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&quot;#,##0.00;[Red]&quot;-R$&quot;#,##0.00"/>
    <numFmt numFmtId="165" formatCode="&quot;R$&quot;\ #,##0.00;[Red]&quot;R$&quot;\ #,##0.00"/>
    <numFmt numFmtId="166" formatCode="_-&quot;R$ &quot;* #,##0.00_-;&quot;-R$ &quot;* #,##0.00_-;_-&quot;R$ &quot;* \-??_-;_-@_-"/>
  </numFmts>
  <fonts count="9">
    <font>
      <sz val="11"/>
      <color theme="1"/>
      <name val="Calibri"/>
      <family val="2"/>
      <scheme val="minor"/>
    </font>
    <font>
      <b/>
      <sz val="18"/>
      <color rgb="FFFFFFFF"/>
      <name val="Tahoma"/>
    </font>
    <font>
      <sz val="11"/>
      <name val="Calibri"/>
    </font>
    <font>
      <sz val="9"/>
      <color rgb="FF000000"/>
      <name val="Tahoma"/>
    </font>
    <font>
      <b/>
      <sz val="9"/>
      <color rgb="FF000000"/>
      <name val="Tahoma"/>
    </font>
    <font>
      <b/>
      <sz val="9"/>
      <color rgb="FF000000"/>
      <name val="Arial"/>
    </font>
    <font>
      <b/>
      <sz val="9"/>
      <color rgb="FFFFFFFF"/>
      <name val="Tahoma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D9E2F3"/>
        <bgColor rgb="FFD9E2F3"/>
      </patternFill>
    </fill>
    <fill>
      <patternFill patternType="solid">
        <fgColor rgb="FFFFC000"/>
        <bgColor rgb="FFFFC000"/>
      </patternFill>
    </fill>
    <fill>
      <patternFill patternType="solid">
        <fgColor rgb="FFF4B083"/>
        <bgColor rgb="FFF4B083"/>
      </patternFill>
    </fill>
  </fills>
  <borders count="8">
    <border>
      <left/>
      <right/>
      <top/>
      <bottom/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 style="dotted">
        <color rgb="FFBFBFBF"/>
      </bottom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/>
      <diagonal/>
    </border>
    <border>
      <left style="dotted">
        <color rgb="FFBFBFBF"/>
      </left>
      <right style="dotted">
        <color rgb="FFBFBFBF"/>
      </right>
      <top/>
      <bottom/>
      <diagonal/>
    </border>
    <border>
      <left style="dotted">
        <color rgb="FFBFBFBF"/>
      </left>
      <right style="dotted">
        <color rgb="FFBFBFBF"/>
      </right>
      <top/>
      <bottom style="dotted">
        <color rgb="FFBFBFBF"/>
      </bottom>
      <diagonal/>
    </border>
    <border>
      <left style="dotted">
        <color rgb="FFBFBFBF"/>
      </left>
      <right/>
      <top style="dotted">
        <color rgb="FFBFBFBF"/>
      </top>
      <bottom style="dotted">
        <color rgb="FFBFBFBF"/>
      </bottom>
      <diagonal/>
    </border>
    <border>
      <left/>
      <right/>
      <top style="dotted">
        <color rgb="FFBFBFBF"/>
      </top>
      <bottom style="dotted">
        <color rgb="FFBFBFBF"/>
      </bottom>
      <diagonal/>
    </border>
    <border>
      <left/>
      <right style="dotted">
        <color rgb="FFBFBFBF"/>
      </right>
      <top style="dotted">
        <color rgb="FFBFBFBF"/>
      </top>
      <bottom style="dotted">
        <color rgb="FFBFBFBF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/>
    <xf numFmtId="165" fontId="4" fillId="6" borderId="0" xfId="0" applyNumberFormat="1" applyFont="1" applyFill="1"/>
    <xf numFmtId="0" fontId="4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4" fillId="4" borderId="0" xfId="0" applyFont="1" applyFill="1" applyAlignment="1">
      <alignment horizontal="center"/>
    </xf>
    <xf numFmtId="0" fontId="2" fillId="0" borderId="0" xfId="0" applyFont="1"/>
    <xf numFmtId="0" fontId="6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3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166" fontId="8" fillId="0" borderId="0" xfId="0" applyNumberFormat="1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GridLines="0" tabSelected="1" zoomScale="80" zoomScaleNormal="80" workbookViewId="0">
      <selection activeCell="A3" sqref="A3"/>
    </sheetView>
  </sheetViews>
  <sheetFormatPr defaultRowHeight="15"/>
  <cols>
    <col min="1" max="1" width="14.42578125" customWidth="1"/>
    <col min="2" max="2" width="27.5703125" customWidth="1"/>
    <col min="3" max="3" width="16.7109375" customWidth="1"/>
    <col min="4" max="4" width="18.28515625" customWidth="1"/>
    <col min="6" max="6" width="13.28515625" customWidth="1"/>
    <col min="8" max="8" width="11.28515625" customWidth="1"/>
    <col min="9" max="9" width="15" customWidth="1"/>
    <col min="10" max="10" width="12.140625" customWidth="1"/>
    <col min="11" max="11" width="17" customWidth="1"/>
    <col min="12" max="12" width="16.7109375" bestFit="1" customWidth="1"/>
  </cols>
  <sheetData>
    <row r="1" spans="1:12">
      <c r="A1" s="30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</row>
    <row r="2" spans="1: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>
      <c r="A3" s="1"/>
      <c r="B3" s="2"/>
      <c r="C3" s="2"/>
      <c r="D3" s="2"/>
      <c r="E3" s="2"/>
      <c r="F3" s="2"/>
      <c r="G3" s="2"/>
      <c r="H3" s="2"/>
      <c r="I3" s="3"/>
      <c r="J3" s="31"/>
      <c r="K3" s="32"/>
      <c r="L3" s="1"/>
    </row>
    <row r="4" spans="1:12">
      <c r="A4" s="1" t="s">
        <v>75</v>
      </c>
      <c r="B4" s="2"/>
      <c r="C4" s="2"/>
      <c r="D4" s="2"/>
      <c r="E4" s="2"/>
      <c r="F4" s="2"/>
      <c r="G4" s="2"/>
      <c r="H4" s="2"/>
      <c r="I4" s="3"/>
      <c r="J4" s="4"/>
      <c r="K4" s="4"/>
      <c r="L4" s="1"/>
    </row>
    <row r="5" spans="1:12">
      <c r="A5" s="1" t="s">
        <v>76</v>
      </c>
      <c r="B5" s="2"/>
      <c r="C5" s="2"/>
      <c r="D5" s="2"/>
      <c r="E5" s="2"/>
      <c r="F5" s="2"/>
      <c r="G5" s="2"/>
      <c r="H5" s="2"/>
      <c r="I5" s="3"/>
      <c r="J5" s="4"/>
      <c r="K5" s="4"/>
      <c r="L5" s="1"/>
    </row>
    <row r="6" spans="1:12">
      <c r="A6" s="1" t="s">
        <v>77</v>
      </c>
      <c r="B6" s="2"/>
      <c r="C6" s="2"/>
      <c r="D6" s="2"/>
      <c r="E6" s="2"/>
      <c r="F6" s="2"/>
      <c r="G6" s="2"/>
      <c r="H6" s="2"/>
      <c r="I6" s="3"/>
      <c r="J6" s="4"/>
      <c r="K6" s="4"/>
      <c r="L6" s="1"/>
    </row>
    <row r="7" spans="1:12" ht="8.1" customHeight="1">
      <c r="A7" s="1"/>
      <c r="B7" s="2"/>
      <c r="C7" s="2"/>
      <c r="D7" s="2"/>
      <c r="E7" s="2"/>
      <c r="F7" s="2"/>
      <c r="G7" s="2"/>
      <c r="H7" s="2"/>
      <c r="I7" s="3"/>
      <c r="J7" s="4"/>
      <c r="K7" s="4"/>
      <c r="L7" s="1"/>
    </row>
    <row r="8" spans="1:12">
      <c r="A8" s="5" t="s">
        <v>0</v>
      </c>
      <c r="B8" s="6"/>
      <c r="C8" s="6"/>
      <c r="D8" s="2"/>
      <c r="E8" s="2"/>
      <c r="F8" s="2"/>
      <c r="G8" s="2"/>
      <c r="H8" s="2"/>
      <c r="I8" s="3"/>
      <c r="J8" s="4"/>
      <c r="K8" s="4"/>
      <c r="L8" s="1"/>
    </row>
    <row r="9" spans="1:12">
      <c r="A9" s="1" t="s">
        <v>1</v>
      </c>
      <c r="B9" s="2"/>
      <c r="C9" s="2"/>
      <c r="D9" s="2"/>
      <c r="E9" s="2"/>
      <c r="F9" s="2"/>
      <c r="G9" s="2"/>
      <c r="H9" s="2"/>
      <c r="I9" s="3"/>
      <c r="J9" s="4"/>
      <c r="K9" s="4"/>
      <c r="L9" s="1"/>
    </row>
    <row r="10" spans="1:12">
      <c r="A10" s="1" t="s">
        <v>78</v>
      </c>
      <c r="B10" s="2"/>
      <c r="C10" s="2"/>
      <c r="D10" s="2"/>
      <c r="E10" s="2"/>
      <c r="F10" s="2"/>
      <c r="G10" s="2"/>
      <c r="H10" s="2"/>
      <c r="I10" s="3"/>
      <c r="J10" s="4"/>
      <c r="K10" s="4"/>
      <c r="L10" s="1"/>
    </row>
    <row r="11" spans="1:12">
      <c r="A11" s="1" t="s">
        <v>79</v>
      </c>
      <c r="B11" s="2"/>
      <c r="C11" s="2"/>
      <c r="D11" s="2"/>
      <c r="E11" s="2"/>
      <c r="F11" s="2"/>
      <c r="G11" s="2"/>
      <c r="H11" s="2"/>
      <c r="I11" s="3"/>
      <c r="J11" s="4"/>
      <c r="K11" s="4"/>
      <c r="L11" s="1"/>
    </row>
    <row r="12" spans="1:12">
      <c r="A12" s="1" t="s">
        <v>2</v>
      </c>
      <c r="B12" s="2"/>
      <c r="C12" s="2"/>
      <c r="D12" s="2"/>
      <c r="E12" s="2"/>
      <c r="F12" s="2"/>
      <c r="G12" s="2"/>
      <c r="H12" s="2"/>
      <c r="I12" s="3"/>
      <c r="J12" s="4"/>
      <c r="K12" s="4"/>
      <c r="L12" s="1"/>
    </row>
    <row r="13" spans="1:12" ht="8.1" customHeight="1">
      <c r="A13" s="1"/>
      <c r="B13" s="2"/>
      <c r="C13" s="2"/>
      <c r="D13" s="2"/>
      <c r="E13" s="2"/>
      <c r="F13" s="2"/>
      <c r="G13" s="2"/>
      <c r="H13" s="2"/>
      <c r="I13" s="3"/>
      <c r="J13" s="4"/>
      <c r="K13" s="4"/>
      <c r="L13" s="1"/>
    </row>
    <row r="14" spans="1:12">
      <c r="A14" s="5" t="s">
        <v>3</v>
      </c>
      <c r="B14" s="6"/>
      <c r="C14" s="6"/>
      <c r="D14" s="2"/>
      <c r="E14" s="2"/>
      <c r="F14" s="2"/>
      <c r="G14" s="2"/>
      <c r="H14" s="2"/>
      <c r="I14" s="3"/>
      <c r="J14" s="4"/>
      <c r="K14" s="4"/>
      <c r="L14" s="1"/>
    </row>
    <row r="15" spans="1:12">
      <c r="A15" s="1" t="s">
        <v>4</v>
      </c>
      <c r="B15" s="2"/>
      <c r="C15" s="2"/>
      <c r="D15" s="2"/>
      <c r="E15" s="2"/>
      <c r="F15" s="2"/>
      <c r="G15" s="2"/>
      <c r="H15" s="2"/>
      <c r="I15" s="3"/>
      <c r="J15" s="4"/>
      <c r="K15" s="4"/>
      <c r="L15" s="1"/>
    </row>
    <row r="16" spans="1:12">
      <c r="A16" s="1" t="s">
        <v>5</v>
      </c>
      <c r="B16" s="2"/>
      <c r="C16" s="2"/>
      <c r="D16" s="2"/>
      <c r="E16" s="2"/>
      <c r="F16" s="2"/>
      <c r="G16" s="2"/>
      <c r="H16" s="2"/>
      <c r="I16" s="3"/>
      <c r="J16" s="4"/>
      <c r="K16" s="4"/>
      <c r="L16" s="1"/>
    </row>
    <row r="17" spans="1:12">
      <c r="A17" s="1" t="s">
        <v>6</v>
      </c>
      <c r="B17" s="2"/>
      <c r="C17" s="2"/>
      <c r="D17" s="2"/>
      <c r="E17" s="2"/>
      <c r="F17" s="2"/>
      <c r="G17" s="2"/>
      <c r="H17" s="2"/>
      <c r="I17" s="3"/>
      <c r="J17" s="4"/>
      <c r="K17" s="4"/>
      <c r="L17" s="1"/>
    </row>
    <row r="18" spans="1:12">
      <c r="A18" s="1"/>
      <c r="B18" s="2"/>
      <c r="C18" s="2"/>
      <c r="D18" s="2"/>
      <c r="E18" s="2"/>
      <c r="F18" s="2"/>
      <c r="G18" s="2"/>
      <c r="H18" s="2"/>
      <c r="I18" s="3"/>
      <c r="J18" s="4"/>
      <c r="K18" s="4"/>
      <c r="L18" s="1"/>
    </row>
    <row r="19" spans="1:12">
      <c r="A19" s="1"/>
      <c r="B19" s="2"/>
      <c r="C19" s="2"/>
      <c r="D19" s="2"/>
      <c r="E19" s="2"/>
      <c r="F19" s="2"/>
      <c r="G19" s="2"/>
      <c r="H19" s="2"/>
      <c r="I19" s="3"/>
      <c r="J19" s="4"/>
      <c r="K19" s="4"/>
      <c r="L19" s="1"/>
    </row>
    <row r="20" spans="1:12">
      <c r="A20" s="1"/>
      <c r="B20" s="2"/>
      <c r="C20" s="2"/>
      <c r="D20" s="2"/>
      <c r="E20" s="2"/>
      <c r="F20" s="2"/>
      <c r="G20" s="2"/>
      <c r="H20" s="2"/>
      <c r="I20" s="3"/>
      <c r="J20" s="4"/>
      <c r="K20" s="4"/>
      <c r="L20" s="1"/>
    </row>
    <row r="21" spans="1:12">
      <c r="A21" s="1"/>
      <c r="B21" s="2"/>
      <c r="C21" s="2"/>
      <c r="D21" s="2"/>
      <c r="E21" s="2"/>
      <c r="F21" s="2"/>
      <c r="G21" s="2"/>
      <c r="H21" s="2"/>
      <c r="I21" s="3"/>
      <c r="J21" s="24" t="s">
        <v>7</v>
      </c>
      <c r="K21" s="25"/>
      <c r="L21" s="7" t="s">
        <v>8</v>
      </c>
    </row>
    <row r="22" spans="1:12" ht="22.5">
      <c r="A22" s="8" t="s">
        <v>9</v>
      </c>
      <c r="B22" s="9" t="s">
        <v>10</v>
      </c>
      <c r="C22" s="9" t="s">
        <v>11</v>
      </c>
      <c r="D22" s="9" t="s">
        <v>12</v>
      </c>
      <c r="E22" s="9" t="s">
        <v>13</v>
      </c>
      <c r="F22" s="9" t="s">
        <v>14</v>
      </c>
      <c r="G22" s="9" t="s">
        <v>15</v>
      </c>
      <c r="H22" s="9" t="s">
        <v>16</v>
      </c>
      <c r="I22" s="10" t="s">
        <v>17</v>
      </c>
      <c r="J22" s="8" t="s">
        <v>18</v>
      </c>
      <c r="K22" s="8" t="s">
        <v>19</v>
      </c>
      <c r="L22" s="8" t="s">
        <v>20</v>
      </c>
    </row>
    <row r="23" spans="1:12" ht="40.5" customHeight="1">
      <c r="A23" s="26" t="s">
        <v>21</v>
      </c>
      <c r="B23" s="11" t="s">
        <v>22</v>
      </c>
      <c r="C23" s="12" t="s">
        <v>23</v>
      </c>
      <c r="D23" s="13" t="s">
        <v>24</v>
      </c>
      <c r="E23" s="13" t="s">
        <v>25</v>
      </c>
      <c r="F23" s="33" t="s">
        <v>80</v>
      </c>
      <c r="G23" s="13">
        <v>40</v>
      </c>
      <c r="H23" s="13">
        <v>0.375</v>
      </c>
      <c r="I23" s="14">
        <v>3174.81</v>
      </c>
      <c r="J23" s="15">
        <f t="shared" ref="J23:J29" si="0">I23*H23</f>
        <v>1190.55375</v>
      </c>
      <c r="K23" s="15">
        <f t="shared" ref="K23:K28" si="1">J23*G23</f>
        <v>47622.15</v>
      </c>
      <c r="L23" s="15">
        <f t="shared" ref="L23:L29" si="2">K23-(K23*85%)</f>
        <v>7143.322500000002</v>
      </c>
    </row>
    <row r="24" spans="1:12" ht="38.1" customHeight="1">
      <c r="A24" s="27"/>
      <c r="B24" s="11" t="s">
        <v>22</v>
      </c>
      <c r="C24" s="12" t="s">
        <v>26</v>
      </c>
      <c r="D24" s="13" t="s">
        <v>24</v>
      </c>
      <c r="E24" s="13" t="s">
        <v>25</v>
      </c>
      <c r="F24" s="27"/>
      <c r="G24" s="13">
        <v>40</v>
      </c>
      <c r="H24" s="13">
        <v>0.375</v>
      </c>
      <c r="I24" s="14">
        <v>3174.81</v>
      </c>
      <c r="J24" s="15">
        <f t="shared" si="0"/>
        <v>1190.55375</v>
      </c>
      <c r="K24" s="15">
        <f t="shared" si="1"/>
        <v>47622.15</v>
      </c>
      <c r="L24" s="15">
        <f t="shared" si="2"/>
        <v>7143.322500000002</v>
      </c>
    </row>
    <row r="25" spans="1:12" ht="37.5" customHeight="1">
      <c r="A25" s="27"/>
      <c r="B25" s="11" t="s">
        <v>22</v>
      </c>
      <c r="C25" s="12" t="s">
        <v>27</v>
      </c>
      <c r="D25" s="13" t="s">
        <v>24</v>
      </c>
      <c r="E25" s="13" t="s">
        <v>25</v>
      </c>
      <c r="F25" s="27"/>
      <c r="G25" s="13">
        <v>40</v>
      </c>
      <c r="H25" s="13">
        <v>0.375</v>
      </c>
      <c r="I25" s="14">
        <v>3174.81</v>
      </c>
      <c r="J25" s="15">
        <f t="shared" si="0"/>
        <v>1190.55375</v>
      </c>
      <c r="K25" s="15">
        <f t="shared" si="1"/>
        <v>47622.15</v>
      </c>
      <c r="L25" s="15">
        <f t="shared" si="2"/>
        <v>7143.322500000002</v>
      </c>
    </row>
    <row r="26" spans="1:12" ht="30.95" customHeight="1">
      <c r="A26" s="27"/>
      <c r="B26" s="12" t="s">
        <v>28</v>
      </c>
      <c r="C26" s="12" t="s">
        <v>23</v>
      </c>
      <c r="D26" s="13" t="s">
        <v>29</v>
      </c>
      <c r="E26" s="13" t="s">
        <v>25</v>
      </c>
      <c r="F26" s="27"/>
      <c r="G26" s="13">
        <v>10</v>
      </c>
      <c r="H26" s="13">
        <v>1</v>
      </c>
      <c r="I26" s="14">
        <v>1360.91</v>
      </c>
      <c r="J26" s="15">
        <f t="shared" si="0"/>
        <v>1360.91</v>
      </c>
      <c r="K26" s="15">
        <f t="shared" si="1"/>
        <v>13609.1</v>
      </c>
      <c r="L26" s="15">
        <f t="shared" si="2"/>
        <v>2041.3649999999998</v>
      </c>
    </row>
    <row r="27" spans="1:12" ht="30.95" customHeight="1">
      <c r="A27" s="27"/>
      <c r="B27" s="12" t="s">
        <v>28</v>
      </c>
      <c r="C27" s="12" t="s">
        <v>26</v>
      </c>
      <c r="D27" s="13" t="s">
        <v>29</v>
      </c>
      <c r="E27" s="13" t="s">
        <v>25</v>
      </c>
      <c r="F27" s="27"/>
      <c r="G27" s="13">
        <v>10</v>
      </c>
      <c r="H27" s="13">
        <v>1</v>
      </c>
      <c r="I27" s="14">
        <v>1531.63</v>
      </c>
      <c r="J27" s="15">
        <f t="shared" si="0"/>
        <v>1531.63</v>
      </c>
      <c r="K27" s="15">
        <f t="shared" si="1"/>
        <v>15316.300000000001</v>
      </c>
      <c r="L27" s="15">
        <f t="shared" si="2"/>
        <v>2297.4449999999997</v>
      </c>
    </row>
    <row r="28" spans="1:12" ht="27.95" customHeight="1">
      <c r="A28" s="27"/>
      <c r="B28" s="12" t="s">
        <v>28</v>
      </c>
      <c r="C28" s="12" t="s">
        <v>27</v>
      </c>
      <c r="D28" s="13" t="s">
        <v>29</v>
      </c>
      <c r="E28" s="13" t="s">
        <v>25</v>
      </c>
      <c r="F28" s="27"/>
      <c r="G28" s="13">
        <v>10</v>
      </c>
      <c r="H28" s="13">
        <v>1</v>
      </c>
      <c r="I28" s="14">
        <v>4371.79</v>
      </c>
      <c r="J28" s="15">
        <f t="shared" si="0"/>
        <v>4371.79</v>
      </c>
      <c r="K28" s="15">
        <f t="shared" si="1"/>
        <v>43717.9</v>
      </c>
      <c r="L28" s="15">
        <f t="shared" si="2"/>
        <v>6557.6849999999977</v>
      </c>
    </row>
    <row r="29" spans="1:12">
      <c r="A29" s="28"/>
      <c r="B29" s="12" t="s">
        <v>30</v>
      </c>
      <c r="C29" s="12" t="s">
        <v>31</v>
      </c>
      <c r="D29" s="13" t="s">
        <v>32</v>
      </c>
      <c r="E29" s="13" t="s">
        <v>25</v>
      </c>
      <c r="F29" s="28"/>
      <c r="G29" s="13">
        <v>1</v>
      </c>
      <c r="H29" s="13">
        <v>2</v>
      </c>
      <c r="I29" s="14">
        <v>1904</v>
      </c>
      <c r="J29" s="15">
        <f t="shared" si="0"/>
        <v>3808</v>
      </c>
      <c r="K29" s="15">
        <f>(J29*G29)*2</f>
        <v>7616</v>
      </c>
      <c r="L29" s="15">
        <f t="shared" si="2"/>
        <v>1142.4000000000005</v>
      </c>
    </row>
    <row r="30" spans="1:12">
      <c r="A30" s="21" t="s">
        <v>33</v>
      </c>
      <c r="B30" s="22"/>
      <c r="C30" s="22"/>
      <c r="D30" s="22"/>
      <c r="E30" s="22"/>
      <c r="F30" s="22"/>
      <c r="G30" s="22"/>
      <c r="H30" s="22"/>
      <c r="I30" s="22"/>
      <c r="J30" s="23"/>
      <c r="K30" s="16">
        <f t="shared" ref="K30:L30" si="3">SUM(K23:K29)</f>
        <v>223125.75</v>
      </c>
      <c r="L30" s="16">
        <f t="shared" si="3"/>
        <v>33468.862500000003</v>
      </c>
    </row>
    <row r="31" spans="1:12">
      <c r="A31" s="1"/>
      <c r="B31" s="2"/>
      <c r="C31" s="2"/>
      <c r="D31" s="2"/>
      <c r="E31" s="2"/>
      <c r="F31" s="2"/>
      <c r="G31" s="2"/>
      <c r="H31" s="2"/>
      <c r="I31" s="3"/>
      <c r="J31" s="3"/>
      <c r="K31" s="3"/>
      <c r="L31" s="1"/>
    </row>
    <row r="32" spans="1:12">
      <c r="A32" s="1"/>
      <c r="B32" s="2"/>
      <c r="C32" s="2"/>
      <c r="D32" s="2"/>
      <c r="E32" s="2"/>
      <c r="F32" s="2"/>
      <c r="G32" s="2"/>
      <c r="H32" s="2"/>
      <c r="I32" s="3"/>
      <c r="J32" s="24" t="s">
        <v>7</v>
      </c>
      <c r="K32" s="25"/>
      <c r="L32" s="7" t="s">
        <v>8</v>
      </c>
    </row>
    <row r="33" spans="1:12" ht="22.5">
      <c r="A33" s="8" t="s">
        <v>9</v>
      </c>
      <c r="B33" s="9" t="s">
        <v>10</v>
      </c>
      <c r="C33" s="9" t="s">
        <v>11</v>
      </c>
      <c r="D33" s="9" t="s">
        <v>12</v>
      </c>
      <c r="E33" s="9" t="s">
        <v>13</v>
      </c>
      <c r="F33" s="9" t="s">
        <v>14</v>
      </c>
      <c r="G33" s="9" t="s">
        <v>15</v>
      </c>
      <c r="H33" s="9" t="s">
        <v>16</v>
      </c>
      <c r="I33" s="10" t="s">
        <v>34</v>
      </c>
      <c r="J33" s="8" t="s">
        <v>18</v>
      </c>
      <c r="K33" s="8" t="s">
        <v>35</v>
      </c>
      <c r="L33" s="8" t="s">
        <v>20</v>
      </c>
    </row>
    <row r="34" spans="1:12">
      <c r="A34" s="26" t="s">
        <v>36</v>
      </c>
      <c r="B34" s="12" t="s">
        <v>37</v>
      </c>
      <c r="C34" s="12" t="s">
        <v>38</v>
      </c>
      <c r="D34" s="13" t="s">
        <v>29</v>
      </c>
      <c r="E34" s="13">
        <v>6</v>
      </c>
      <c r="F34" s="29" t="s">
        <v>80</v>
      </c>
      <c r="G34" s="13">
        <v>200</v>
      </c>
      <c r="H34" s="13">
        <v>1</v>
      </c>
      <c r="I34" s="14">
        <v>69.3</v>
      </c>
      <c r="J34" s="15">
        <f t="shared" ref="J34:J35" si="4">I34*H34</f>
        <v>69.3</v>
      </c>
      <c r="K34" s="15">
        <f t="shared" ref="K34:K35" si="5">G34*J34</f>
        <v>13860</v>
      </c>
      <c r="L34" s="15">
        <f t="shared" ref="L34:L35" si="6">K34-(K34*85%)</f>
        <v>2079</v>
      </c>
    </row>
    <row r="35" spans="1:12">
      <c r="A35" s="28"/>
      <c r="B35" s="12" t="s">
        <v>39</v>
      </c>
      <c r="C35" s="12" t="s">
        <v>40</v>
      </c>
      <c r="D35" s="13" t="s">
        <v>29</v>
      </c>
      <c r="E35" s="13">
        <v>6</v>
      </c>
      <c r="F35" s="27"/>
      <c r="G35" s="13">
        <v>200</v>
      </c>
      <c r="H35" s="13">
        <v>1</v>
      </c>
      <c r="I35" s="14">
        <v>94.3</v>
      </c>
      <c r="J35" s="15">
        <f t="shared" si="4"/>
        <v>94.3</v>
      </c>
      <c r="K35" s="15">
        <f t="shared" si="5"/>
        <v>18860</v>
      </c>
      <c r="L35" s="15">
        <f t="shared" si="6"/>
        <v>2829</v>
      </c>
    </row>
    <row r="36" spans="1:12">
      <c r="A36" s="21" t="s">
        <v>41</v>
      </c>
      <c r="B36" s="22"/>
      <c r="C36" s="22"/>
      <c r="D36" s="22"/>
      <c r="E36" s="22"/>
      <c r="F36" s="22"/>
      <c r="G36" s="22"/>
      <c r="H36" s="22"/>
      <c r="I36" s="22"/>
      <c r="J36" s="23"/>
      <c r="K36" s="16">
        <f t="shared" ref="K36:L36" si="7">SUM(K34:K35)</f>
        <v>32720</v>
      </c>
      <c r="L36" s="16">
        <f t="shared" si="7"/>
        <v>4908</v>
      </c>
    </row>
    <row r="37" spans="1:12">
      <c r="A37" s="1"/>
      <c r="B37" s="2"/>
      <c r="C37" s="2"/>
      <c r="D37" s="2"/>
      <c r="E37" s="2"/>
      <c r="F37" s="2"/>
      <c r="G37" s="2"/>
      <c r="H37" s="2"/>
      <c r="I37" s="3"/>
      <c r="J37" s="3"/>
      <c r="K37" s="3"/>
      <c r="L37" s="1"/>
    </row>
    <row r="38" spans="1:12">
      <c r="A38" s="1"/>
      <c r="B38" s="2"/>
      <c r="C38" s="2"/>
      <c r="D38" s="2"/>
      <c r="E38" s="2"/>
      <c r="F38" s="2"/>
      <c r="G38" s="2"/>
      <c r="H38" s="2"/>
      <c r="I38" s="3"/>
      <c r="J38" s="24" t="s">
        <v>7</v>
      </c>
      <c r="K38" s="25"/>
      <c r="L38" s="7" t="s">
        <v>8</v>
      </c>
    </row>
    <row r="39" spans="1:12" ht="33.75">
      <c r="A39" s="8" t="s">
        <v>9</v>
      </c>
      <c r="B39" s="9" t="s">
        <v>10</v>
      </c>
      <c r="C39" s="9" t="s">
        <v>11</v>
      </c>
      <c r="D39" s="9" t="s">
        <v>12</v>
      </c>
      <c r="E39" s="9" t="s">
        <v>42</v>
      </c>
      <c r="F39" s="9" t="s">
        <v>14</v>
      </c>
      <c r="G39" s="9" t="s">
        <v>43</v>
      </c>
      <c r="H39" s="9" t="s">
        <v>16</v>
      </c>
      <c r="I39" s="10" t="s">
        <v>34</v>
      </c>
      <c r="J39" s="8" t="s">
        <v>18</v>
      </c>
      <c r="K39" s="8" t="s">
        <v>35</v>
      </c>
      <c r="L39" s="8" t="s">
        <v>20</v>
      </c>
    </row>
    <row r="40" spans="1:12" ht="22.5">
      <c r="A40" s="26" t="s">
        <v>44</v>
      </c>
      <c r="B40" s="12" t="s">
        <v>45</v>
      </c>
      <c r="C40" s="12" t="s">
        <v>46</v>
      </c>
      <c r="D40" s="13" t="s">
        <v>47</v>
      </c>
      <c r="E40" s="13" t="s">
        <v>48</v>
      </c>
      <c r="F40" s="29" t="s">
        <v>80</v>
      </c>
      <c r="G40" s="17">
        <v>30000</v>
      </c>
      <c r="H40" s="13">
        <v>1</v>
      </c>
      <c r="I40" s="14">
        <v>200</v>
      </c>
      <c r="J40" s="15">
        <f>I40*H40</f>
        <v>200</v>
      </c>
      <c r="K40" s="15">
        <f t="shared" ref="K40:K42" si="8">J40*30</f>
        <v>6000</v>
      </c>
      <c r="L40" s="15">
        <f t="shared" ref="L40:L43" si="9">K40-(K40*85%)</f>
        <v>900</v>
      </c>
    </row>
    <row r="41" spans="1:12" ht="22.5">
      <c r="A41" s="27"/>
      <c r="B41" s="12" t="s">
        <v>49</v>
      </c>
      <c r="C41" s="12" t="s">
        <v>46</v>
      </c>
      <c r="D41" s="13" t="s">
        <v>50</v>
      </c>
      <c r="E41" s="13" t="s">
        <v>48</v>
      </c>
      <c r="F41" s="27"/>
      <c r="G41" s="17">
        <v>30000</v>
      </c>
      <c r="H41" s="13">
        <v>1</v>
      </c>
      <c r="I41" s="14">
        <v>150</v>
      </c>
      <c r="J41" s="15">
        <f t="shared" ref="J41:J42" si="10">I41*H42</f>
        <v>150</v>
      </c>
      <c r="K41" s="15">
        <f t="shared" si="8"/>
        <v>4500</v>
      </c>
      <c r="L41" s="15">
        <f t="shared" si="9"/>
        <v>675</v>
      </c>
    </row>
    <row r="42" spans="1:12">
      <c r="A42" s="27"/>
      <c r="B42" s="12" t="s">
        <v>51</v>
      </c>
      <c r="C42" s="12" t="s">
        <v>52</v>
      </c>
      <c r="D42" s="13" t="s">
        <v>50</v>
      </c>
      <c r="E42" s="13" t="s">
        <v>52</v>
      </c>
      <c r="F42" s="27"/>
      <c r="G42" s="17">
        <v>15000</v>
      </c>
      <c r="H42" s="13">
        <v>1</v>
      </c>
      <c r="I42" s="14">
        <v>150</v>
      </c>
      <c r="J42" s="15">
        <f t="shared" si="10"/>
        <v>150</v>
      </c>
      <c r="K42" s="15">
        <f t="shared" si="8"/>
        <v>4500</v>
      </c>
      <c r="L42" s="15">
        <f t="shared" si="9"/>
        <v>675</v>
      </c>
    </row>
    <row r="43" spans="1:12" ht="22.5">
      <c r="A43" s="28"/>
      <c r="B43" s="12" t="s">
        <v>53</v>
      </c>
      <c r="C43" s="12" t="s">
        <v>46</v>
      </c>
      <c r="D43" s="13" t="s">
        <v>54</v>
      </c>
      <c r="E43" s="13" t="s">
        <v>48</v>
      </c>
      <c r="F43" s="27"/>
      <c r="G43" s="17" t="s">
        <v>25</v>
      </c>
      <c r="H43" s="13">
        <v>1</v>
      </c>
      <c r="I43" s="14">
        <v>5000</v>
      </c>
      <c r="J43" s="15">
        <f>I43*H43</f>
        <v>5000</v>
      </c>
      <c r="K43" s="15">
        <f>J43*1</f>
        <v>5000</v>
      </c>
      <c r="L43" s="15">
        <f t="shared" si="9"/>
        <v>750</v>
      </c>
    </row>
    <row r="44" spans="1:12">
      <c r="A44" s="21" t="s">
        <v>55</v>
      </c>
      <c r="B44" s="22"/>
      <c r="C44" s="22"/>
      <c r="D44" s="22"/>
      <c r="E44" s="22"/>
      <c r="F44" s="22"/>
      <c r="G44" s="22"/>
      <c r="H44" s="22"/>
      <c r="I44" s="22"/>
      <c r="J44" s="23"/>
      <c r="K44" s="16">
        <f t="shared" ref="K44:L44" si="11">SUM(K40:K43)</f>
        <v>20000</v>
      </c>
      <c r="L44" s="16">
        <f t="shared" si="11"/>
        <v>3000</v>
      </c>
    </row>
    <row r="45" spans="1:12">
      <c r="A45" s="1"/>
      <c r="B45" s="2"/>
      <c r="C45" s="2"/>
      <c r="D45" s="2"/>
      <c r="E45" s="2"/>
      <c r="F45" s="2"/>
      <c r="G45" s="2"/>
      <c r="H45" s="2"/>
      <c r="I45" s="3"/>
      <c r="J45" s="3"/>
      <c r="K45" s="3"/>
      <c r="L45" s="1"/>
    </row>
    <row r="46" spans="1:12">
      <c r="A46" s="1"/>
      <c r="B46" s="2"/>
      <c r="C46" s="2"/>
      <c r="D46" s="2"/>
      <c r="E46" s="2"/>
      <c r="F46" s="2"/>
      <c r="G46" s="2"/>
      <c r="H46" s="2"/>
      <c r="I46" s="3"/>
      <c r="J46" s="24" t="s">
        <v>7</v>
      </c>
      <c r="K46" s="25"/>
      <c r="L46" s="7" t="s">
        <v>8</v>
      </c>
    </row>
    <row r="47" spans="1:12" ht="22.5">
      <c r="A47" s="8" t="s">
        <v>9</v>
      </c>
      <c r="B47" s="9" t="s">
        <v>10</v>
      </c>
      <c r="C47" s="9"/>
      <c r="D47" s="9" t="s">
        <v>12</v>
      </c>
      <c r="E47" s="9" t="s">
        <v>42</v>
      </c>
      <c r="F47" s="9" t="s">
        <v>14</v>
      </c>
      <c r="G47" s="9" t="s">
        <v>56</v>
      </c>
      <c r="H47" s="9" t="s">
        <v>16</v>
      </c>
      <c r="I47" s="10" t="s">
        <v>34</v>
      </c>
      <c r="J47" s="8" t="s">
        <v>18</v>
      </c>
      <c r="K47" s="8" t="s">
        <v>35</v>
      </c>
      <c r="L47" s="8" t="s">
        <v>20</v>
      </c>
    </row>
    <row r="48" spans="1:12" ht="45" customHeight="1">
      <c r="A48" s="26" t="s">
        <v>57</v>
      </c>
      <c r="B48" s="12" t="s">
        <v>58</v>
      </c>
      <c r="C48" s="12"/>
      <c r="D48" s="13" t="s">
        <v>81</v>
      </c>
      <c r="E48" s="13" t="s">
        <v>59</v>
      </c>
      <c r="F48" s="29" t="s">
        <v>80</v>
      </c>
      <c r="G48" s="17">
        <v>1</v>
      </c>
      <c r="H48" s="13">
        <v>1</v>
      </c>
      <c r="I48" s="14">
        <v>2830</v>
      </c>
      <c r="J48" s="15">
        <f t="shared" ref="J48:J50" si="12">I48*H48</f>
        <v>2830</v>
      </c>
      <c r="K48" s="15">
        <f t="shared" ref="K48:K50" si="13">J48*G48</f>
        <v>2830</v>
      </c>
      <c r="L48" s="15">
        <f t="shared" ref="L48:L50" si="14">K48-(K48*85%)</f>
        <v>424.5</v>
      </c>
    </row>
    <row r="49" spans="1:12">
      <c r="A49" s="27"/>
      <c r="B49" s="12" t="s">
        <v>60</v>
      </c>
      <c r="C49" s="12"/>
      <c r="D49" s="13" t="s">
        <v>61</v>
      </c>
      <c r="E49" s="13" t="s">
        <v>62</v>
      </c>
      <c r="F49" s="27"/>
      <c r="G49" s="17">
        <v>2</v>
      </c>
      <c r="H49" s="13">
        <v>1</v>
      </c>
      <c r="I49" s="14">
        <v>1000</v>
      </c>
      <c r="J49" s="15">
        <f t="shared" si="12"/>
        <v>1000</v>
      </c>
      <c r="K49" s="15">
        <f t="shared" si="13"/>
        <v>2000</v>
      </c>
      <c r="L49" s="15">
        <f t="shared" si="14"/>
        <v>300</v>
      </c>
    </row>
    <row r="50" spans="1:12">
      <c r="A50" s="28"/>
      <c r="B50" s="12" t="s">
        <v>63</v>
      </c>
      <c r="C50" s="12"/>
      <c r="D50" s="13" t="s">
        <v>64</v>
      </c>
      <c r="E50" s="13" t="s">
        <v>65</v>
      </c>
      <c r="F50" s="27"/>
      <c r="G50" s="17">
        <v>2</v>
      </c>
      <c r="H50" s="13">
        <v>1</v>
      </c>
      <c r="I50" s="14">
        <v>330</v>
      </c>
      <c r="J50" s="15">
        <f t="shared" si="12"/>
        <v>330</v>
      </c>
      <c r="K50" s="15">
        <f t="shared" si="13"/>
        <v>660</v>
      </c>
      <c r="L50" s="15">
        <f t="shared" si="14"/>
        <v>99</v>
      </c>
    </row>
    <row r="51" spans="1:12">
      <c r="A51" s="21" t="s">
        <v>66</v>
      </c>
      <c r="B51" s="22"/>
      <c r="C51" s="22"/>
      <c r="D51" s="22"/>
      <c r="E51" s="22"/>
      <c r="F51" s="22"/>
      <c r="G51" s="22"/>
      <c r="H51" s="22"/>
      <c r="I51" s="22"/>
      <c r="J51" s="23"/>
      <c r="K51" s="16">
        <f t="shared" ref="K51:L51" si="15">SUM(K48:K50)</f>
        <v>5490</v>
      </c>
      <c r="L51" s="16">
        <f t="shared" si="15"/>
        <v>823.5</v>
      </c>
    </row>
    <row r="52" spans="1:12">
      <c r="A52" s="1"/>
      <c r="B52" s="2"/>
      <c r="C52" s="2"/>
      <c r="D52" s="2"/>
      <c r="E52" s="2"/>
      <c r="F52" s="2"/>
      <c r="G52" s="2"/>
      <c r="H52" s="2"/>
      <c r="I52" s="3"/>
      <c r="J52" s="3"/>
      <c r="K52" s="3"/>
      <c r="L52" s="1"/>
    </row>
    <row r="53" spans="1:12">
      <c r="A53" s="1"/>
      <c r="B53" s="2"/>
      <c r="C53" s="2"/>
      <c r="D53" s="2"/>
      <c r="E53" s="2"/>
      <c r="F53" s="2"/>
      <c r="G53" s="2"/>
      <c r="H53" s="2"/>
      <c r="I53" s="3"/>
      <c r="J53" s="3"/>
      <c r="K53" s="3"/>
      <c r="L53" s="1"/>
    </row>
    <row r="54" spans="1:12">
      <c r="A54" s="21" t="s">
        <v>67</v>
      </c>
      <c r="B54" s="22"/>
      <c r="C54" s="22"/>
      <c r="D54" s="22"/>
      <c r="E54" s="22"/>
      <c r="F54" s="22"/>
      <c r="G54" s="22"/>
      <c r="H54" s="22"/>
      <c r="I54" s="22"/>
      <c r="J54" s="23"/>
      <c r="K54" s="16">
        <f>K44+K36+K30+K51</f>
        <v>281335.75</v>
      </c>
      <c r="L54" s="16">
        <f>L30+L36+L44+L51</f>
        <v>42200.362500000003</v>
      </c>
    </row>
    <row r="55" spans="1:12">
      <c r="A55" s="1"/>
      <c r="B55" s="2"/>
      <c r="C55" s="2"/>
      <c r="D55" s="2"/>
      <c r="E55" s="2"/>
      <c r="F55" s="2"/>
      <c r="G55" s="2"/>
      <c r="H55" s="2"/>
      <c r="I55" s="3"/>
      <c r="J55" s="3"/>
      <c r="K55" s="3"/>
      <c r="L55" s="1"/>
    </row>
    <row r="56" spans="1:12">
      <c r="A56" s="1"/>
      <c r="B56" s="2"/>
      <c r="C56" s="2"/>
      <c r="D56" s="2"/>
      <c r="E56" s="2"/>
      <c r="F56" s="2"/>
      <c r="G56" s="2"/>
      <c r="H56" s="2"/>
      <c r="I56" s="3"/>
      <c r="J56" s="3"/>
      <c r="K56" s="3"/>
      <c r="L56" s="1"/>
    </row>
    <row r="57" spans="1:12">
      <c r="A57" s="1" t="s">
        <v>68</v>
      </c>
      <c r="B57" s="2"/>
      <c r="C57" s="2"/>
      <c r="D57" s="2"/>
      <c r="E57" s="2"/>
      <c r="F57" s="2"/>
      <c r="G57" s="2"/>
      <c r="H57" s="2"/>
      <c r="I57" s="3"/>
      <c r="J57" s="3"/>
      <c r="K57" s="3"/>
      <c r="L57" s="1"/>
    </row>
    <row r="58" spans="1:12">
      <c r="A58" s="1" t="s">
        <v>69</v>
      </c>
      <c r="B58" s="2"/>
      <c r="C58" s="2"/>
      <c r="D58" s="2"/>
      <c r="E58" s="2"/>
      <c r="F58" s="2"/>
      <c r="G58" s="2"/>
      <c r="H58" s="2"/>
      <c r="I58" s="3"/>
      <c r="J58" s="18"/>
      <c r="K58" s="18" t="s">
        <v>70</v>
      </c>
      <c r="L58" s="19"/>
    </row>
    <row r="59" spans="1:12">
      <c r="A59" s="1" t="s">
        <v>71</v>
      </c>
      <c r="B59" s="2"/>
      <c r="C59" s="2"/>
      <c r="D59" s="2"/>
      <c r="E59" s="2"/>
      <c r="F59" s="2"/>
      <c r="G59" s="2"/>
      <c r="H59" s="2"/>
      <c r="I59" s="3"/>
      <c r="J59" s="3"/>
      <c r="K59" s="3"/>
      <c r="L59" s="20">
        <f>L54*6</f>
        <v>253202.17500000002</v>
      </c>
    </row>
    <row r="60" spans="1:12">
      <c r="A60" s="1" t="s">
        <v>72</v>
      </c>
      <c r="B60" s="2"/>
      <c r="C60" s="2"/>
      <c r="D60" s="2"/>
      <c r="E60" s="2"/>
      <c r="F60" s="2"/>
      <c r="G60" s="2"/>
      <c r="H60" s="2"/>
      <c r="I60" s="3"/>
      <c r="J60" s="3"/>
      <c r="K60" s="3"/>
      <c r="L60" s="1"/>
    </row>
    <row r="61" spans="1:12">
      <c r="A61" s="1" t="s">
        <v>73</v>
      </c>
      <c r="B61" s="2"/>
      <c r="C61" s="2"/>
      <c r="D61" s="2"/>
      <c r="E61" s="2"/>
      <c r="F61" s="2"/>
      <c r="G61" s="2"/>
      <c r="H61" s="2"/>
      <c r="I61" s="3"/>
      <c r="J61" s="3"/>
      <c r="K61" s="3"/>
      <c r="L61" s="1"/>
    </row>
    <row r="62" spans="1:12">
      <c r="A62" s="1"/>
      <c r="B62" s="2"/>
      <c r="C62" s="2"/>
      <c r="D62" s="2"/>
      <c r="E62" s="2"/>
      <c r="F62" s="2"/>
      <c r="G62" s="2"/>
      <c r="H62" s="2"/>
      <c r="I62" s="3"/>
      <c r="J62" s="3"/>
      <c r="K62" s="3"/>
      <c r="L62" s="1"/>
    </row>
    <row r="63" spans="1:12" s="37" customFormat="1">
      <c r="A63" s="34" t="s">
        <v>82</v>
      </c>
      <c r="B63" s="35"/>
      <c r="C63" s="35"/>
      <c r="D63" s="35"/>
      <c r="E63" s="36"/>
      <c r="F63" s="36"/>
      <c r="G63" s="35"/>
      <c r="H63" s="35"/>
    </row>
  </sheetData>
  <mergeCells count="19">
    <mergeCell ref="A30:J30"/>
    <mergeCell ref="A1:K2"/>
    <mergeCell ref="J3:K3"/>
    <mergeCell ref="J21:K21"/>
    <mergeCell ref="A23:A29"/>
    <mergeCell ref="F23:F29"/>
    <mergeCell ref="A54:J54"/>
    <mergeCell ref="J32:K32"/>
    <mergeCell ref="A34:A35"/>
    <mergeCell ref="F34:F35"/>
    <mergeCell ref="A36:J36"/>
    <mergeCell ref="J38:K38"/>
    <mergeCell ref="A40:A43"/>
    <mergeCell ref="F40:F43"/>
    <mergeCell ref="A44:J44"/>
    <mergeCell ref="J46:K46"/>
    <mergeCell ref="A48:A50"/>
    <mergeCell ref="F48:F50"/>
    <mergeCell ref="A51:J5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office03</dc:creator>
  <cp:lastModifiedBy>Joyce Luque Bastos Berthaud</cp:lastModifiedBy>
  <dcterms:created xsi:type="dcterms:W3CDTF">2023-11-17T11:07:22Z</dcterms:created>
  <dcterms:modified xsi:type="dcterms:W3CDTF">2023-11-17T18:31:01Z</dcterms:modified>
</cp:coreProperties>
</file>